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<sst xmlns="http://schemas.openxmlformats.org/spreadsheetml/2006/main" count="77" uniqueCount="71">
  <si>
    <t>1-5.  Suppose you have a disc with a smaller disc attached at its center.  A string is wrapped around the outside edge of the smaller disc, and a weight of known mass is attached to the end of the string.  The mass of the string is negligible.  When the mass is released, the mass drops, the string to unwinds, and the disc rotates.  Starting from rest, the mass falls a known distance in a known time.  The radius of the smaller disc is known.</t>
  </si>
  <si>
    <t>Pulley radius (m)</t>
  </si>
  <si>
    <t>Mass of falling weight (g)</t>
  </si>
  <si>
    <t>Fall distance (m)</t>
  </si>
  <si>
    <t>Fall time (s)</t>
  </si>
  <si>
    <t>Mass of falling weight (kg)</t>
  </si>
  <si>
    <t>What is the linear acceleration of the mass as it drops? (m/s/s)</t>
  </si>
  <si>
    <t>What is the tension in the string while the mass is droping? (N)</t>
  </si>
  <si>
    <t>How much torque does the string apply to the disc? (mN)</t>
  </si>
  <si>
    <t>What is the angular Acceleration of the disc as the pulley is falling? (rad/s/s)</t>
  </si>
  <si>
    <t>What is the disc’s Moment of Inertia? (kgm^2)</t>
  </si>
  <si>
    <t>#6-7.  A disc of known radius rolls down a ramp of known height, achieving a known velocity at the bottom of the ramp.</t>
  </si>
  <si>
    <t>Ramp Height (m)</t>
  </si>
  <si>
    <t>Disc radius (m)</t>
  </si>
  <si>
    <t>Disc Mass (kg)</t>
  </si>
  <si>
    <t>Velocity at ramp bottom (m/s)</t>
  </si>
  <si>
    <t>PE at top (j)</t>
  </si>
  <si>
    <t>Translational KE at bottom (j)</t>
  </si>
  <si>
    <t>What is the disc’s rotational KE at bottom of the ramp?(j)</t>
  </si>
  <si>
    <t>What is the disc’s moment of Inertia? (kgm^2)</t>
  </si>
  <si>
    <t>#8-10.  A penny smearing machine has a “big crank” that is turned by the operator.  This big crank is fused to a “sprocket A,” which is connected via chain to a “sprocket B.”  Sprocket B is fused to a larger wheel called the “Smearing Wheel.”  As the operator turns the crank, sprocket A moves the chain and the chain rotates sprocket B as well as the smearing wheel.  A penny is smeared as it is fed into a space between the smearing wheel and a nearby, stationary smearing plate.</t>
  </si>
  <si>
    <t>Big Crank Length (m)</t>
  </si>
  <si>
    <t>Sprocket A radius (m)</t>
  </si>
  <si>
    <t>Sprocket B radius (m)</t>
  </si>
  <si>
    <t>Smearing wheel radius (m)</t>
  </si>
  <si>
    <t>Force applied to Big Crank (N)</t>
  </si>
  <si>
    <t>Rate of rotation of big crank (seconds per rotation)</t>
  </si>
  <si>
    <t>Torque on Big crank and Sprocket A (mN)</t>
  </si>
  <si>
    <t>Force applied to chain (N)</t>
  </si>
  <si>
    <t>Torque on Sprocket B (mN)</t>
  </si>
  <si>
    <t>Circumference of Sprocket A (m)</t>
  </si>
  <si>
    <t>Circumference of Sprocket B (m)</t>
  </si>
  <si>
    <t>Rotations of B for each Rotation of A</t>
  </si>
  <si>
    <t>Circumference of Smearing Wheel (m)</t>
  </si>
  <si>
    <t>During each rotation of the big crank, how far does a point on the edge of the smearing wheel travel? (m)</t>
  </si>
  <si>
    <t>Speed of a point on the edge of the smear wheel (m/s)</t>
  </si>
  <si>
    <t xml:space="preserve">11-13.  String is wrapped around a pulley.  A weight of known mass is suspended from the string, held at rest, and then allowed to fall a known distance.  The mass falls this distance in a known time.  </t>
  </si>
  <si>
    <t xml:space="preserve"> </t>
  </si>
  <si>
    <t>What is the mass’ linear Acceleration as it falls? (m/s/s)</t>
  </si>
  <si>
    <t>Velocity of mass at bottom of fall (m/s)</t>
  </si>
  <si>
    <t>What is the mass’ KE at the bottom of its fall? (j)</t>
  </si>
  <si>
    <t>What is the pulley’s KE when the mass reaches bottom of its fall? (j)</t>
  </si>
  <si>
    <t>14-22.  A car is powered by a rubber band.  The end of the rubber band is tied to a string, and the string is wound around the car’s drive axle.  When the car is released, the rubber band pulls the string, causing it to unwind from the drive axle.  In the process, the drive axle turns and pushes the car forward.  The car has two wheel/axle assemblies, each of which has a different moment of inertia.  To measure the car’s force of friction, the car is released from the top of a ramp and allowed to roll until it stops all by itself.  The string is not wound for this friction trial.  All important specifications are shown below.</t>
  </si>
  <si>
    <t>Length of string wrapped around axle (m)</t>
  </si>
  <si>
    <t>Force of rubber band at moment when string is released from drive axle (N)</t>
  </si>
  <si>
    <t>Force of rubber band when string is fully wound (N)</t>
  </si>
  <si>
    <t>Total car mass (kg)</t>
  </si>
  <si>
    <t>Drive Wheel Radius (m)</t>
  </si>
  <si>
    <t>Front Wheel Radius (m)</t>
  </si>
  <si>
    <t>Drive wheel and axle Moment of Inertia (kgm^2)</t>
  </si>
  <si>
    <t>Front wheel and axle Moment of Inertia (kgm^2)</t>
  </si>
  <si>
    <t>Drive Axle Radius (m)</t>
  </si>
  <si>
    <t>Distance rolled after descending from ramp (m)</t>
  </si>
  <si>
    <t>What is the average force that is applied to the string by the rubber band? (N) [assuming that the relationship between force and distance stretched is linear]</t>
  </si>
  <si>
    <t>As the string unwinds, the rubber band transfers a force to the drive wheel, via the string.  What is the distance over which the rubber band applies this force? (m)</t>
  </si>
  <si>
    <r>
      <t>How much PE is stored in the rubber band when string is wound 0.1m?  I</t>
    </r>
    <r>
      <rPr>
        <u val="single"/>
        <sz val="10"/>
        <rFont val="Arial  "/>
        <family val="2"/>
      </rPr>
      <t>n other words,</t>
    </r>
    <r>
      <rPr>
        <sz val="10"/>
        <rFont val="Arial  "/>
        <family val="2"/>
      </rPr>
      <t xml:space="preserve"> how much work is done in the process of winding the string? (j)</t>
    </r>
  </si>
  <si>
    <r>
      <t xml:space="preserve">Torque on drive Axle </t>
    </r>
    <r>
      <rPr>
        <u val="single"/>
        <sz val="10"/>
        <rFont val="Arial  "/>
        <family val="2"/>
      </rPr>
      <t xml:space="preserve">as sting </t>
    </r>
    <r>
      <rPr>
        <b/>
        <u val="single"/>
        <sz val="10"/>
        <rFont val="Arial  "/>
        <family val="2"/>
      </rPr>
      <t>begins</t>
    </r>
    <r>
      <rPr>
        <u val="single"/>
        <sz val="10"/>
        <rFont val="Arial  "/>
        <family val="2"/>
      </rPr>
      <t xml:space="preserve"> to unwind</t>
    </r>
    <r>
      <rPr>
        <sz val="10"/>
        <rFont val="Arial  "/>
        <family val="2"/>
      </rPr>
      <t xml:space="preserve"> (mN)</t>
    </r>
  </si>
  <si>
    <t>When the string is in its fully wound position, how much force does the edge of the drive wheel apply to the road? (N)</t>
  </si>
  <si>
    <t>PE at top of ramp (j)</t>
  </si>
  <si>
    <t>If the car rolls for the linear distance powered only by its descent from the ramp, what force of friction is acting on the car? (N)</t>
  </si>
  <si>
    <t>Drive axle Circumference (m)</t>
  </si>
  <si>
    <t>How many times does drive axle rotate as string is unwound? (m)</t>
  </si>
  <si>
    <t>Drive wheel circumference (m)</t>
  </si>
  <si>
    <t>How far will the car have traveled at the moment the string has fully unwound? (m)</t>
  </si>
  <si>
    <t>Energy lost due to Friction as string unwinds (j)</t>
  </si>
  <si>
    <t>How much KE does the car have at the moment that the string unwinds? (j)</t>
  </si>
  <si>
    <t>What is the car’s velocity of car at the moment the string unwinds? (m/s)</t>
  </si>
  <si>
    <t>How far should the car travel if it is released after the string is fully wound – given the force of friction above? (m) [assuming 100% efficient storage and release of input energy]</t>
  </si>
  <si>
    <t>How much force is applied to the penny – at Edge of Smearing Wheel? (N)</t>
  </si>
  <si>
    <t>Physics II 2009 Rotational Motion Test -- Interactive Version</t>
  </si>
  <si>
    <t>The intent of this spreadsheet is to give you more practice solving problems like those that will be on the test.  "Givens" are in blue.  The yellow values are either answers to the numbered questions or helpful values that you need to find in order to arrive at the answers to the numbered questions.  If you change the givens in blue, then the yellow "answer" values will automatically adjust.  Test yourself by seeing if you can calculate correct new answers when you use new givens.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</si>
</sst>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0">
    <font>
      <sz val="10"/>
      <name val="Arial"/>
      <family val="2"/>
    </font>
    <font>
      <b/>
      <sz val="10"/>
      <name val="Arial  "/>
      <family val="2"/>
    </font>
    <font>
      <sz val="10"/>
      <name val="Arial  "/>
      <family val="2"/>
    </font>
    <font>
      <u val="single"/>
      <sz val="10"/>
      <name val="Arial  "/>
      <family val="2"/>
    </font>
    <font>
      <b/>
      <u val="single"/>
      <sz val="10"/>
      <name val="Arial  "/>
      <family val="2"/>
    </font>
    <font>
      <sz val="8"/>
      <name val="Arial"/>
      <family val="2"/>
    </font>
    <font>
      <b/>
      <sz val="18"/>
      <name val="Arial  "/>
      <family val="2"/>
    </font>
    <font>
      <sz val="18"/>
      <name val="Arial"/>
      <family val="2"/>
    </font>
    <font>
      <b/>
      <sz val="10"/>
      <color indexed="12"/>
      <name val="Arial  "/>
      <family val="2"/>
    </font>
    <font>
      <sz val="10"/>
      <color indexed="12"/>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18"/>
      </left>
      <right style="hair">
        <color indexed="18"/>
      </right>
      <top style="hair">
        <color indexed="18"/>
      </top>
      <bottom style="hair">
        <color indexed="18"/>
      </bottom>
    </border>
    <border>
      <left style="hair">
        <color indexed="18"/>
      </left>
      <right style="hair">
        <color indexed="18"/>
      </right>
      <top style="hair">
        <color indexed="58"/>
      </top>
      <bottom style="hair">
        <color indexed="18"/>
      </bottom>
    </border>
    <border>
      <left>
        <color indexed="63"/>
      </left>
      <right style="hair">
        <color indexed="8"/>
      </right>
      <top>
        <color indexed="63"/>
      </top>
      <bottom>
        <color indexed="63"/>
      </bottom>
    </border>
    <border>
      <left style="hair">
        <color indexed="58"/>
      </left>
      <right style="hair">
        <color indexed="8"/>
      </right>
      <top style="hair">
        <color indexed="18"/>
      </top>
      <bottom style="hair">
        <color indexed="18"/>
      </bottom>
    </border>
    <border>
      <left style="hair">
        <color indexed="58"/>
      </left>
      <right style="hair">
        <color indexed="8"/>
      </right>
      <top style="hair">
        <color indexed="58"/>
      </top>
      <bottom style="hair">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
    <xf numFmtId="0" fontId="0" fillId="0" borderId="0" xfId="0" applyAlignment="1">
      <alignment/>
    </xf>
    <xf numFmtId="0" fontId="1" fillId="0" borderId="0" xfId="0" applyFont="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6" fillId="0" borderId="0" xfId="0" applyFont="1" applyAlignment="1">
      <alignment horizontal="center" wrapText="1"/>
    </xf>
    <xf numFmtId="0" fontId="7" fillId="0" borderId="0" xfId="0" applyFont="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center" wrapText="1"/>
    </xf>
    <xf numFmtId="0" fontId="2" fillId="2" borderId="0" xfId="0" applyFont="1" applyFill="1" applyAlignment="1">
      <alignment wrapText="1"/>
    </xf>
    <xf numFmtId="0" fontId="1" fillId="3" borderId="5" xfId="0" applyFont="1" applyFill="1" applyBorder="1" applyAlignment="1">
      <alignment horizontal="center" wrapText="1"/>
    </xf>
    <xf numFmtId="0" fontId="2" fillId="3" borderId="5" xfId="0" applyFont="1" applyFill="1" applyBorder="1" applyAlignment="1">
      <alignment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2" fillId="2" borderId="0" xfId="0" applyFont="1" applyFill="1" applyAlignment="1">
      <alignment horizontal="right" wrapText="1"/>
    </xf>
    <xf numFmtId="0" fontId="2" fillId="2" borderId="7" xfId="0" applyFont="1" applyFill="1" applyBorder="1" applyAlignment="1">
      <alignment horizontal="right" wrapText="1"/>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2" fillId="0" borderId="9" xfId="0" applyFont="1" applyBorder="1" applyAlignment="1">
      <alignment horizontal="right" wrapText="1"/>
    </xf>
    <xf numFmtId="0" fontId="2" fillId="3" borderId="5" xfId="0" applyFont="1" applyFill="1" applyBorder="1" applyAlignment="1">
      <alignment horizontal="right" wrapText="1"/>
    </xf>
    <xf numFmtId="0" fontId="2" fillId="2" borderId="10" xfId="0" applyNumberFormat="1" applyFont="1" applyFill="1" applyBorder="1" applyAlignment="1">
      <alignment horizontal="right" wrapText="1"/>
    </xf>
    <xf numFmtId="0" fontId="2" fillId="2" borderId="11" xfId="0" applyNumberFormat="1" applyFont="1" applyFill="1" applyBorder="1" applyAlignment="1">
      <alignment horizontal="right" wrapText="1"/>
    </xf>
    <xf numFmtId="0" fontId="2" fillId="0" borderId="0" xfId="0" applyFont="1" applyAlignment="1">
      <alignment horizontal="right" wrapText="1"/>
    </xf>
    <xf numFmtId="0" fontId="2" fillId="0" borderId="0" xfId="0" applyFont="1" applyAlignment="1">
      <alignment horizontal="left" wrapText="1"/>
    </xf>
    <xf numFmtId="0" fontId="1"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000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3</xdr:row>
      <xdr:rowOff>295275</xdr:rowOff>
    </xdr:from>
    <xdr:to>
      <xdr:col>11</xdr:col>
      <xdr:colOff>333375</xdr:colOff>
      <xdr:row>10</xdr:row>
      <xdr:rowOff>19050</xdr:rowOff>
    </xdr:to>
    <xdr:pic>
      <xdr:nvPicPr>
        <xdr:cNvPr id="1" name="Picture 1"/>
        <xdr:cNvPicPr preferRelativeResize="1">
          <a:picLocks noChangeAspect="1"/>
        </xdr:cNvPicPr>
      </xdr:nvPicPr>
      <xdr:blipFill>
        <a:blip r:embed="rId1"/>
        <a:stretch>
          <a:fillRect/>
        </a:stretch>
      </xdr:blipFill>
      <xdr:spPr>
        <a:xfrm>
          <a:off x="13496925" y="1514475"/>
          <a:ext cx="971550" cy="1438275"/>
        </a:xfrm>
        <a:prstGeom prst="rect">
          <a:avLst/>
        </a:prstGeom>
        <a:noFill/>
        <a:ln w="9525" cmpd="sng">
          <a:noFill/>
        </a:ln>
      </xdr:spPr>
    </xdr:pic>
    <xdr:clientData/>
  </xdr:twoCellAnchor>
  <xdr:twoCellAnchor>
    <xdr:from>
      <xdr:col>10</xdr:col>
      <xdr:colOff>133350</xdr:colOff>
      <xdr:row>3</xdr:row>
      <xdr:rowOff>295275</xdr:rowOff>
    </xdr:from>
    <xdr:to>
      <xdr:col>11</xdr:col>
      <xdr:colOff>333375</xdr:colOff>
      <xdr:row>10</xdr:row>
      <xdr:rowOff>19050</xdr:rowOff>
    </xdr:to>
    <xdr:pic>
      <xdr:nvPicPr>
        <xdr:cNvPr id="2" name="Picture 2"/>
        <xdr:cNvPicPr preferRelativeResize="1">
          <a:picLocks noChangeAspect="1"/>
        </xdr:cNvPicPr>
      </xdr:nvPicPr>
      <xdr:blipFill>
        <a:blip r:embed="rId1"/>
        <a:stretch>
          <a:fillRect/>
        </a:stretch>
      </xdr:blipFill>
      <xdr:spPr>
        <a:xfrm>
          <a:off x="13496925" y="1514475"/>
          <a:ext cx="971550" cy="1438275"/>
        </a:xfrm>
        <a:prstGeom prst="rect">
          <a:avLst/>
        </a:prstGeom>
        <a:noFill/>
        <a:ln w="9525" cmpd="sng">
          <a:noFill/>
        </a:ln>
      </xdr:spPr>
    </xdr:pic>
    <xdr:clientData/>
  </xdr:twoCellAnchor>
  <xdr:twoCellAnchor>
    <xdr:from>
      <xdr:col>10</xdr:col>
      <xdr:colOff>133350</xdr:colOff>
      <xdr:row>3</xdr:row>
      <xdr:rowOff>295275</xdr:rowOff>
    </xdr:from>
    <xdr:to>
      <xdr:col>11</xdr:col>
      <xdr:colOff>333375</xdr:colOff>
      <xdr:row>10</xdr:row>
      <xdr:rowOff>19050</xdr:rowOff>
    </xdr:to>
    <xdr:pic>
      <xdr:nvPicPr>
        <xdr:cNvPr id="3" name="Picture 3"/>
        <xdr:cNvPicPr preferRelativeResize="1">
          <a:picLocks noChangeAspect="1"/>
        </xdr:cNvPicPr>
      </xdr:nvPicPr>
      <xdr:blipFill>
        <a:blip r:embed="rId1"/>
        <a:stretch>
          <a:fillRect/>
        </a:stretch>
      </xdr:blipFill>
      <xdr:spPr>
        <a:xfrm>
          <a:off x="13496925" y="1514475"/>
          <a:ext cx="971550" cy="1438275"/>
        </a:xfrm>
        <a:prstGeom prst="rect">
          <a:avLst/>
        </a:prstGeom>
        <a:noFill/>
        <a:ln w="9525" cmpd="sng">
          <a:noFill/>
        </a:ln>
      </xdr:spPr>
    </xdr:pic>
    <xdr:clientData/>
  </xdr:twoCellAnchor>
  <xdr:twoCellAnchor editAs="oneCell">
    <xdr:from>
      <xdr:col>3</xdr:col>
      <xdr:colOff>285750</xdr:colOff>
      <xdr:row>2</xdr:row>
      <xdr:rowOff>57150</xdr:rowOff>
    </xdr:from>
    <xdr:to>
      <xdr:col>5</xdr:col>
      <xdr:colOff>47625</xdr:colOff>
      <xdr:row>10</xdr:row>
      <xdr:rowOff>95250</xdr:rowOff>
    </xdr:to>
    <xdr:pic>
      <xdr:nvPicPr>
        <xdr:cNvPr id="4" name="Picture 4"/>
        <xdr:cNvPicPr preferRelativeResize="1">
          <a:picLocks noChangeAspect="1"/>
        </xdr:cNvPicPr>
      </xdr:nvPicPr>
      <xdr:blipFill>
        <a:blip r:embed="rId2"/>
        <a:stretch>
          <a:fillRect/>
        </a:stretch>
      </xdr:blipFill>
      <xdr:spPr>
        <a:xfrm>
          <a:off x="8248650" y="1114425"/>
          <a:ext cx="1304925" cy="1914525"/>
        </a:xfrm>
        <a:prstGeom prst="rect">
          <a:avLst/>
        </a:prstGeom>
        <a:noFill/>
        <a:ln w="9525" cmpd="sng">
          <a:noFill/>
        </a:ln>
      </xdr:spPr>
    </xdr:pic>
    <xdr:clientData/>
  </xdr:twoCellAnchor>
  <xdr:twoCellAnchor editAs="oneCell">
    <xdr:from>
      <xdr:col>3</xdr:col>
      <xdr:colOff>276225</xdr:colOff>
      <xdr:row>18</xdr:row>
      <xdr:rowOff>152400</xdr:rowOff>
    </xdr:from>
    <xdr:to>
      <xdr:col>6</xdr:col>
      <xdr:colOff>38100</xdr:colOff>
      <xdr:row>28</xdr:row>
      <xdr:rowOff>114300</xdr:rowOff>
    </xdr:to>
    <xdr:pic>
      <xdr:nvPicPr>
        <xdr:cNvPr id="5" name="Picture 5"/>
        <xdr:cNvPicPr preferRelativeResize="1">
          <a:picLocks noChangeAspect="1"/>
        </xdr:cNvPicPr>
      </xdr:nvPicPr>
      <xdr:blipFill>
        <a:blip r:embed="rId3"/>
        <a:stretch>
          <a:fillRect/>
        </a:stretch>
      </xdr:blipFill>
      <xdr:spPr>
        <a:xfrm>
          <a:off x="8239125" y="4381500"/>
          <a:ext cx="2076450" cy="1581150"/>
        </a:xfrm>
        <a:prstGeom prst="rect">
          <a:avLst/>
        </a:prstGeom>
        <a:noFill/>
        <a:ln w="9525" cmpd="sng">
          <a:noFill/>
        </a:ln>
      </xdr:spPr>
    </xdr:pic>
    <xdr:clientData/>
  </xdr:twoCellAnchor>
  <xdr:twoCellAnchor editAs="oneCell">
    <xdr:from>
      <xdr:col>3</xdr:col>
      <xdr:colOff>323850</xdr:colOff>
      <xdr:row>32</xdr:row>
      <xdr:rowOff>152400</xdr:rowOff>
    </xdr:from>
    <xdr:to>
      <xdr:col>8</xdr:col>
      <xdr:colOff>295275</xdr:colOff>
      <xdr:row>43</xdr:row>
      <xdr:rowOff>85725</xdr:rowOff>
    </xdr:to>
    <xdr:pic>
      <xdr:nvPicPr>
        <xdr:cNvPr id="6" name="Picture 6"/>
        <xdr:cNvPicPr preferRelativeResize="1">
          <a:picLocks noChangeAspect="1"/>
        </xdr:cNvPicPr>
      </xdr:nvPicPr>
      <xdr:blipFill>
        <a:blip r:embed="rId4"/>
        <a:stretch>
          <a:fillRect/>
        </a:stretch>
      </xdr:blipFill>
      <xdr:spPr>
        <a:xfrm>
          <a:off x="8286750" y="7229475"/>
          <a:ext cx="3829050" cy="1714500"/>
        </a:xfrm>
        <a:prstGeom prst="rect">
          <a:avLst/>
        </a:prstGeom>
        <a:noFill/>
        <a:ln w="9525" cmpd="sng">
          <a:noFill/>
        </a:ln>
      </xdr:spPr>
    </xdr:pic>
    <xdr:clientData/>
  </xdr:twoCellAnchor>
  <xdr:twoCellAnchor editAs="oneCell">
    <xdr:from>
      <xdr:col>3</xdr:col>
      <xdr:colOff>561975</xdr:colOff>
      <xdr:row>47</xdr:row>
      <xdr:rowOff>104775</xdr:rowOff>
    </xdr:from>
    <xdr:to>
      <xdr:col>5</xdr:col>
      <xdr:colOff>219075</xdr:colOff>
      <xdr:row>60</xdr:row>
      <xdr:rowOff>95250</xdr:rowOff>
    </xdr:to>
    <xdr:pic>
      <xdr:nvPicPr>
        <xdr:cNvPr id="7" name="Picture 7"/>
        <xdr:cNvPicPr preferRelativeResize="1">
          <a:picLocks noChangeAspect="1"/>
        </xdr:cNvPicPr>
      </xdr:nvPicPr>
      <xdr:blipFill>
        <a:blip r:embed="rId5"/>
        <a:stretch>
          <a:fillRect/>
        </a:stretch>
      </xdr:blipFill>
      <xdr:spPr>
        <a:xfrm>
          <a:off x="8524875" y="9610725"/>
          <a:ext cx="1200150" cy="2228850"/>
        </a:xfrm>
        <a:prstGeom prst="rect">
          <a:avLst/>
        </a:prstGeom>
        <a:noFill/>
        <a:ln w="9525" cmpd="sng">
          <a:noFill/>
        </a:ln>
      </xdr:spPr>
    </xdr:pic>
    <xdr:clientData/>
  </xdr:twoCellAnchor>
  <xdr:twoCellAnchor>
    <xdr:from>
      <xdr:col>3</xdr:col>
      <xdr:colOff>276225</xdr:colOff>
      <xdr:row>62</xdr:row>
      <xdr:rowOff>104775</xdr:rowOff>
    </xdr:from>
    <xdr:to>
      <xdr:col>10</xdr:col>
      <xdr:colOff>361950</xdr:colOff>
      <xdr:row>73</xdr:row>
      <xdr:rowOff>9525</xdr:rowOff>
    </xdr:to>
    <xdr:pic>
      <xdr:nvPicPr>
        <xdr:cNvPr id="8" name="Picture 8"/>
        <xdr:cNvPicPr preferRelativeResize="1">
          <a:picLocks noChangeAspect="1"/>
        </xdr:cNvPicPr>
      </xdr:nvPicPr>
      <xdr:blipFill>
        <a:blip r:embed="rId6"/>
        <a:stretch>
          <a:fillRect/>
        </a:stretch>
      </xdr:blipFill>
      <xdr:spPr>
        <a:xfrm>
          <a:off x="8239125" y="12849225"/>
          <a:ext cx="5486400"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9"/>
  <sheetViews>
    <sheetView tabSelected="1" zoomScale="85" zoomScaleNormal="85" workbookViewId="0" topLeftCell="A34">
      <selection activeCell="E76" sqref="E76"/>
    </sheetView>
  </sheetViews>
  <sheetFormatPr defaultColWidth="9.140625" defaultRowHeight="12.75"/>
  <cols>
    <col min="1" max="1" width="15.140625" style="1" customWidth="1"/>
    <col min="2" max="2" width="92.140625" style="2" customWidth="1"/>
    <col min="3" max="3" width="12.140625" style="23" customWidth="1"/>
    <col min="4" max="16384" width="11.57421875" style="2" customWidth="1"/>
  </cols>
  <sheetData>
    <row r="1" spans="1:3" ht="23.25">
      <c r="A1" s="4" t="s">
        <v>69</v>
      </c>
      <c r="B1" s="5"/>
      <c r="C1" s="5"/>
    </row>
    <row r="2" spans="1:3" ht="60" customHeight="1">
      <c r="A2" s="26" t="s">
        <v>70</v>
      </c>
      <c r="B2" s="27"/>
      <c r="C2" s="27"/>
    </row>
    <row r="3" spans="1:3" ht="12.75">
      <c r="A3" s="25"/>
      <c r="B3" s="24"/>
      <c r="C3" s="24"/>
    </row>
    <row r="4" spans="1:3" ht="58.5" customHeight="1">
      <c r="A4" s="6" t="s">
        <v>0</v>
      </c>
      <c r="B4" s="7"/>
      <c r="C4" s="8"/>
    </row>
    <row r="5" spans="1:3" ht="12.75">
      <c r="A5" s="9"/>
      <c r="B5" s="10"/>
      <c r="C5" s="18"/>
    </row>
    <row r="6" spans="1:3" ht="12.75">
      <c r="A6" s="9"/>
      <c r="B6" s="15" t="s">
        <v>1</v>
      </c>
      <c r="C6" s="18">
        <v>0.05</v>
      </c>
    </row>
    <row r="7" spans="1:3" ht="12.75">
      <c r="A7" s="9"/>
      <c r="B7" s="15" t="s">
        <v>2</v>
      </c>
      <c r="C7" s="18">
        <v>200</v>
      </c>
    </row>
    <row r="8" spans="1:3" ht="12.75">
      <c r="A8" s="9"/>
      <c r="B8" s="15" t="s">
        <v>3</v>
      </c>
      <c r="C8" s="18">
        <v>0.7</v>
      </c>
    </row>
    <row r="9" spans="1:3" ht="12.75">
      <c r="A9" s="9"/>
      <c r="B9" s="15" t="s">
        <v>4</v>
      </c>
      <c r="C9" s="18">
        <v>10</v>
      </c>
    </row>
    <row r="10" spans="1:3" ht="12.75">
      <c r="A10" s="3"/>
      <c r="C10" s="19"/>
    </row>
    <row r="11" spans="1:3" ht="12.75">
      <c r="A11" s="3"/>
      <c r="C11" s="19"/>
    </row>
    <row r="12" spans="1:3" ht="12.75">
      <c r="A12" s="11"/>
      <c r="B12" s="12" t="s">
        <v>5</v>
      </c>
      <c r="C12" s="20">
        <f>C7/1000</f>
        <v>0.2</v>
      </c>
    </row>
    <row r="13" spans="1:3" ht="12.75">
      <c r="A13" s="11">
        <v>1</v>
      </c>
      <c r="B13" s="12" t="s">
        <v>6</v>
      </c>
      <c r="C13" s="20">
        <f>C8*2/C9^2</f>
        <v>0.013999999999999999</v>
      </c>
    </row>
    <row r="14" spans="1:3" ht="12.75">
      <c r="A14" s="11">
        <v>2</v>
      </c>
      <c r="B14" s="12" t="s">
        <v>7</v>
      </c>
      <c r="C14" s="20">
        <f>C12*(9.8-C13)</f>
        <v>1.9572000000000003</v>
      </c>
    </row>
    <row r="15" spans="1:3" ht="12.75">
      <c r="A15" s="11">
        <v>3</v>
      </c>
      <c r="B15" s="12" t="s">
        <v>8</v>
      </c>
      <c r="C15" s="20">
        <f>C6*C14</f>
        <v>0.09786000000000002</v>
      </c>
    </row>
    <row r="16" spans="1:3" ht="12.75">
      <c r="A16" s="11">
        <v>4</v>
      </c>
      <c r="B16" s="12" t="s">
        <v>9</v>
      </c>
      <c r="C16" s="20">
        <f>C13/C6</f>
        <v>0.27999999999999997</v>
      </c>
    </row>
    <row r="17" spans="1:3" ht="12.75">
      <c r="A17" s="11">
        <v>5</v>
      </c>
      <c r="B17" s="12" t="s">
        <v>10</v>
      </c>
      <c r="C17" s="20">
        <f>C15/C16</f>
        <v>0.3495000000000001</v>
      </c>
    </row>
    <row r="19" spans="1:3" ht="12.75" customHeight="1">
      <c r="A19" s="13" t="s">
        <v>11</v>
      </c>
      <c r="B19" s="13"/>
      <c r="C19" s="13"/>
    </row>
    <row r="20" spans="1:3" ht="12.75">
      <c r="A20" s="9"/>
      <c r="B20" s="15" t="s">
        <v>12</v>
      </c>
      <c r="C20" s="18">
        <v>1.5</v>
      </c>
    </row>
    <row r="21" spans="1:3" ht="12.75">
      <c r="A21" s="9"/>
      <c r="B21" s="15" t="s">
        <v>13</v>
      </c>
      <c r="C21" s="18">
        <v>0.8</v>
      </c>
    </row>
    <row r="22" spans="1:3" ht="12.75">
      <c r="A22" s="9"/>
      <c r="B22" s="15" t="s">
        <v>14</v>
      </c>
      <c r="C22" s="18">
        <v>2</v>
      </c>
    </row>
    <row r="23" spans="1:3" ht="12.75">
      <c r="A23" s="9"/>
      <c r="B23" s="15" t="s">
        <v>15</v>
      </c>
      <c r="C23" s="18">
        <v>5</v>
      </c>
    </row>
    <row r="24" spans="1:3" ht="12.75">
      <c r="A24" s="3"/>
      <c r="C24" s="19"/>
    </row>
    <row r="25" spans="1:3" ht="12.75">
      <c r="A25" s="11"/>
      <c r="B25" s="12" t="s">
        <v>16</v>
      </c>
      <c r="C25" s="20">
        <f>C22*9.8*C20</f>
        <v>29.400000000000002</v>
      </c>
    </row>
    <row r="26" spans="1:3" ht="12.75">
      <c r="A26" s="11"/>
      <c r="B26" s="12" t="s">
        <v>17</v>
      </c>
      <c r="C26" s="20">
        <f>0.5*C22*C23^2</f>
        <v>25</v>
      </c>
    </row>
    <row r="27" spans="1:3" ht="12.75">
      <c r="A27" s="11">
        <v>7</v>
      </c>
      <c r="B27" s="12" t="s">
        <v>18</v>
      </c>
      <c r="C27" s="20">
        <f>C25-C26</f>
        <v>4.400000000000002</v>
      </c>
    </row>
    <row r="28" spans="1:3" ht="12.75">
      <c r="A28" s="11">
        <v>6</v>
      </c>
      <c r="B28" s="12" t="s">
        <v>19</v>
      </c>
      <c r="C28" s="20">
        <f>C27*2*C21^2/C23^2</f>
        <v>0.22528000000000017</v>
      </c>
    </row>
    <row r="29" ht="12.75"/>
    <row r="30" spans="1:3" ht="58.5" customHeight="1">
      <c r="A30" s="14" t="s">
        <v>20</v>
      </c>
      <c r="B30" s="14"/>
      <c r="C30" s="14"/>
    </row>
    <row r="31" spans="1:3" ht="12.75">
      <c r="A31" s="9"/>
      <c r="B31" s="15" t="s">
        <v>21</v>
      </c>
      <c r="C31" s="18">
        <v>0.3</v>
      </c>
    </row>
    <row r="32" spans="1:3" ht="12.75">
      <c r="A32" s="9"/>
      <c r="B32" s="15" t="s">
        <v>22</v>
      </c>
      <c r="C32" s="18">
        <v>0.02</v>
      </c>
    </row>
    <row r="33" spans="1:3" ht="12.75">
      <c r="A33" s="9"/>
      <c r="B33" s="15" t="s">
        <v>23</v>
      </c>
      <c r="C33" s="18">
        <v>0.8</v>
      </c>
    </row>
    <row r="34" spans="1:3" ht="12.75">
      <c r="A34" s="9"/>
      <c r="B34" s="15" t="s">
        <v>24</v>
      </c>
      <c r="C34" s="18">
        <v>0.83</v>
      </c>
    </row>
    <row r="35" spans="1:3" ht="12.75">
      <c r="A35" s="9"/>
      <c r="B35" s="15" t="s">
        <v>25</v>
      </c>
      <c r="C35" s="18">
        <v>40</v>
      </c>
    </row>
    <row r="36" spans="1:3" ht="12.75">
      <c r="A36" s="9"/>
      <c r="B36" s="15" t="s">
        <v>26</v>
      </c>
      <c r="C36" s="18">
        <v>1.8</v>
      </c>
    </row>
    <row r="37" spans="1:3" ht="12.75">
      <c r="A37" s="3"/>
      <c r="C37" s="19"/>
    </row>
    <row r="38" spans="1:3" ht="12.75">
      <c r="A38" s="11"/>
      <c r="B38" s="12" t="s">
        <v>27</v>
      </c>
      <c r="C38" s="20">
        <f>C31*C35</f>
        <v>12</v>
      </c>
    </row>
    <row r="39" spans="1:3" ht="12.75">
      <c r="A39" s="11"/>
      <c r="B39" s="12" t="s">
        <v>28</v>
      </c>
      <c r="C39" s="20">
        <f>C38/C32</f>
        <v>600</v>
      </c>
    </row>
    <row r="40" spans="1:3" ht="12.75">
      <c r="A40" s="11"/>
      <c r="B40" s="12" t="s">
        <v>29</v>
      </c>
      <c r="C40" s="20">
        <f>C39*C33</f>
        <v>480</v>
      </c>
    </row>
    <row r="41" spans="1:3" ht="12.75">
      <c r="A41" s="11">
        <v>8</v>
      </c>
      <c r="B41" s="12" t="s">
        <v>68</v>
      </c>
      <c r="C41" s="20">
        <f>C40/C34</f>
        <v>578.3132530120482</v>
      </c>
    </row>
    <row r="42" spans="1:3" ht="12.75">
      <c r="A42" s="11"/>
      <c r="B42" s="12" t="s">
        <v>30</v>
      </c>
      <c r="C42" s="20">
        <f>PI()*2*C32</f>
        <v>0.12566370614359174</v>
      </c>
    </row>
    <row r="43" spans="1:3" ht="12.75">
      <c r="A43" s="11"/>
      <c r="B43" s="12" t="s">
        <v>31</v>
      </c>
      <c r="C43" s="20">
        <f>PI()*2*C33</f>
        <v>5.026548245743669</v>
      </c>
    </row>
    <row r="44" spans="1:3" ht="12.75">
      <c r="A44" s="11"/>
      <c r="B44" s="12" t="s">
        <v>32</v>
      </c>
      <c r="C44" s="20">
        <f>C42/C43</f>
        <v>0.025</v>
      </c>
    </row>
    <row r="45" spans="1:3" ht="12.75">
      <c r="A45" s="11"/>
      <c r="B45" s="12" t="s">
        <v>33</v>
      </c>
      <c r="C45" s="20">
        <f>2*PI()*C34</f>
        <v>5.215043804959056</v>
      </c>
    </row>
    <row r="46" spans="1:3" ht="12.75">
      <c r="A46" s="11">
        <v>9</v>
      </c>
      <c r="B46" s="12" t="s">
        <v>34</v>
      </c>
      <c r="C46" s="20">
        <f>C44*C45</f>
        <v>0.1303760951239764</v>
      </c>
    </row>
    <row r="47" spans="1:3" ht="12.75">
      <c r="A47" s="11">
        <v>10</v>
      </c>
      <c r="B47" s="12" t="s">
        <v>35</v>
      </c>
      <c r="C47" s="20">
        <f>C46/C36</f>
        <v>0.07243116395776467</v>
      </c>
    </row>
    <row r="48" ht="12.75"/>
    <row r="49" spans="1:3" ht="23.25" customHeight="1">
      <c r="A49" s="14" t="s">
        <v>36</v>
      </c>
      <c r="B49" s="14"/>
      <c r="C49" s="14"/>
    </row>
    <row r="50" spans="1:3" ht="12.75">
      <c r="A50" s="9" t="s">
        <v>37</v>
      </c>
      <c r="B50" s="10"/>
      <c r="C50" s="18"/>
    </row>
    <row r="51" spans="1:3" ht="12.75">
      <c r="A51" s="9"/>
      <c r="B51" s="15" t="s">
        <v>2</v>
      </c>
      <c r="C51" s="18">
        <v>150</v>
      </c>
    </row>
    <row r="52" spans="1:3" ht="12.75">
      <c r="A52" s="9"/>
      <c r="B52" s="15" t="s">
        <v>3</v>
      </c>
      <c r="C52" s="18">
        <v>0.4</v>
      </c>
    </row>
    <row r="53" spans="1:3" ht="12.75">
      <c r="A53" s="9"/>
      <c r="B53" s="15" t="s">
        <v>4</v>
      </c>
      <c r="C53" s="18">
        <v>2</v>
      </c>
    </row>
    <row r="54" spans="1:3" ht="12.75">
      <c r="A54" s="3"/>
      <c r="C54" s="19"/>
    </row>
    <row r="55" spans="1:3" ht="12.75">
      <c r="A55" s="11">
        <v>11</v>
      </c>
      <c r="B55" s="12" t="s">
        <v>38</v>
      </c>
      <c r="C55" s="20">
        <f>C52*2/C53^2</f>
        <v>0.2</v>
      </c>
    </row>
    <row r="56" spans="1:3" ht="12.75">
      <c r="A56" s="11"/>
      <c r="B56" s="12" t="s">
        <v>5</v>
      </c>
      <c r="C56" s="20">
        <f>C51/1000</f>
        <v>0.15</v>
      </c>
    </row>
    <row r="57" spans="1:3" ht="12.75">
      <c r="A57" s="11"/>
      <c r="B57" s="12" t="s">
        <v>16</v>
      </c>
      <c r="C57" s="20">
        <f>C56*9.8*C52</f>
        <v>0.588</v>
      </c>
    </row>
    <row r="58" spans="1:3" ht="12.75">
      <c r="A58" s="11"/>
      <c r="B58" s="12" t="s">
        <v>39</v>
      </c>
      <c r="C58" s="20">
        <f>C55*C53</f>
        <v>0.4</v>
      </c>
    </row>
    <row r="59" spans="1:3" ht="12.75">
      <c r="A59" s="11">
        <v>12</v>
      </c>
      <c r="B59" s="12" t="s">
        <v>40</v>
      </c>
      <c r="C59" s="20">
        <f>0.5*C56*C58^2</f>
        <v>0.012000000000000002</v>
      </c>
    </row>
    <row r="60" spans="1:3" ht="12.75">
      <c r="A60" s="11">
        <v>13</v>
      </c>
      <c r="B60" s="12" t="s">
        <v>41</v>
      </c>
      <c r="C60" s="20">
        <f>C57-C59</f>
        <v>0.576</v>
      </c>
    </row>
    <row r="61" ht="12.75"/>
    <row r="62" spans="1:3" ht="66" customHeight="1">
      <c r="A62" s="14" t="s">
        <v>42</v>
      </c>
      <c r="B62" s="14"/>
      <c r="C62" s="14"/>
    </row>
    <row r="63" spans="1:3" ht="12.75">
      <c r="A63" s="9"/>
      <c r="B63" s="16" t="s">
        <v>43</v>
      </c>
      <c r="C63" s="21">
        <v>0.1</v>
      </c>
    </row>
    <row r="64" spans="1:3" ht="12.75">
      <c r="A64" s="9"/>
      <c r="B64" s="17" t="s">
        <v>44</v>
      </c>
      <c r="C64" s="22">
        <v>4</v>
      </c>
    </row>
    <row r="65" spans="1:3" ht="12.75">
      <c r="A65" s="9"/>
      <c r="B65" s="17" t="s">
        <v>45</v>
      </c>
      <c r="C65" s="22">
        <v>12</v>
      </c>
    </row>
    <row r="66" spans="1:3" ht="12.75">
      <c r="A66" s="9"/>
      <c r="B66" s="17" t="s">
        <v>46</v>
      </c>
      <c r="C66" s="22">
        <v>0.2</v>
      </c>
    </row>
    <row r="67" spans="1:3" ht="12.75">
      <c r="A67" s="9"/>
      <c r="B67" s="17" t="s">
        <v>47</v>
      </c>
      <c r="C67" s="22">
        <v>0.03</v>
      </c>
    </row>
    <row r="68" spans="1:3" ht="12.75">
      <c r="A68" s="9"/>
      <c r="B68" s="17" t="s">
        <v>48</v>
      </c>
      <c r="C68" s="22">
        <v>0.02</v>
      </c>
    </row>
    <row r="69" spans="1:3" ht="12.75">
      <c r="A69" s="9"/>
      <c r="B69" s="17" t="s">
        <v>49</v>
      </c>
      <c r="C69" s="22">
        <v>6.000000000000001E-05</v>
      </c>
    </row>
    <row r="70" spans="1:3" ht="12.75">
      <c r="A70" s="9"/>
      <c r="B70" s="17" t="s">
        <v>50</v>
      </c>
      <c r="C70" s="22">
        <v>4E-05</v>
      </c>
    </row>
    <row r="71" spans="1:3" ht="12.75">
      <c r="A71" s="9"/>
      <c r="B71" s="17" t="s">
        <v>51</v>
      </c>
      <c r="C71" s="22">
        <v>0.003</v>
      </c>
    </row>
    <row r="72" spans="1:3" ht="12.75">
      <c r="A72" s="9"/>
      <c r="B72" s="17" t="s">
        <v>12</v>
      </c>
      <c r="C72" s="22">
        <v>0.6</v>
      </c>
    </row>
    <row r="73" spans="1:3" ht="12.75">
      <c r="A73" s="9"/>
      <c r="B73" s="17" t="s">
        <v>52</v>
      </c>
      <c r="C73" s="22">
        <v>25</v>
      </c>
    </row>
    <row r="74" spans="1:3" ht="12.75">
      <c r="A74" s="3"/>
      <c r="C74" s="19"/>
    </row>
    <row r="75" spans="1:3" ht="25.5">
      <c r="A75" s="11">
        <v>14</v>
      </c>
      <c r="B75" s="12" t="s">
        <v>53</v>
      </c>
      <c r="C75" s="20">
        <f>AVERAGE(C64:C65)</f>
        <v>8</v>
      </c>
    </row>
    <row r="76" spans="1:3" ht="25.5">
      <c r="A76" s="11">
        <v>15</v>
      </c>
      <c r="B76" s="12" t="s">
        <v>54</v>
      </c>
      <c r="C76" s="20">
        <f>C63</f>
        <v>0.1</v>
      </c>
    </row>
    <row r="77" spans="1:3" ht="25.5">
      <c r="A77" s="11">
        <v>16</v>
      </c>
      <c r="B77" s="12" t="s">
        <v>55</v>
      </c>
      <c r="C77" s="20">
        <f>C76*C75</f>
        <v>0.8</v>
      </c>
    </row>
    <row r="78" spans="1:3" ht="12.75">
      <c r="A78" s="11"/>
      <c r="B78" s="12" t="s">
        <v>56</v>
      </c>
      <c r="C78" s="20">
        <f>C65*C71</f>
        <v>0.036000000000000004</v>
      </c>
    </row>
    <row r="79" spans="1:3" ht="25.5">
      <c r="A79" s="11">
        <v>17</v>
      </c>
      <c r="B79" s="12" t="s">
        <v>57</v>
      </c>
      <c r="C79" s="20">
        <f>C78/C67</f>
        <v>1.2000000000000002</v>
      </c>
    </row>
    <row r="80" spans="1:3" ht="12.75">
      <c r="A80" s="11"/>
      <c r="B80" s="12" t="s">
        <v>58</v>
      </c>
      <c r="C80" s="20">
        <f>C66*9.8*C72</f>
        <v>1.1760000000000002</v>
      </c>
    </row>
    <row r="81" spans="1:3" ht="25.5">
      <c r="A81" s="11">
        <v>18</v>
      </c>
      <c r="B81" s="12" t="s">
        <v>59</v>
      </c>
      <c r="C81" s="20">
        <f>C80/C73</f>
        <v>0.047040000000000005</v>
      </c>
    </row>
    <row r="82" spans="1:3" ht="12.75">
      <c r="A82" s="11"/>
      <c r="B82" s="12" t="s">
        <v>60</v>
      </c>
      <c r="C82" s="20">
        <f>2*PI()*C71</f>
        <v>0.01884955592153876</v>
      </c>
    </row>
    <row r="83" spans="1:3" ht="12.75">
      <c r="A83" s="11"/>
      <c r="B83" s="12" t="s">
        <v>61</v>
      </c>
      <c r="C83" s="20">
        <f>C76/C82</f>
        <v>5.305164769729845</v>
      </c>
    </row>
    <row r="84" spans="1:3" ht="12.75">
      <c r="A84" s="11"/>
      <c r="B84" s="12" t="s">
        <v>62</v>
      </c>
      <c r="C84" s="20">
        <f>2*PI()*C67</f>
        <v>0.18849555921538758</v>
      </c>
    </row>
    <row r="85" spans="1:3" ht="12.75">
      <c r="A85" s="11">
        <v>19</v>
      </c>
      <c r="B85" s="12" t="s">
        <v>63</v>
      </c>
      <c r="C85" s="20">
        <f>C83*C84</f>
        <v>0.9999999999999999</v>
      </c>
    </row>
    <row r="86" spans="1:3" ht="12.75">
      <c r="A86" s="11"/>
      <c r="B86" s="12" t="s">
        <v>64</v>
      </c>
      <c r="C86" s="20">
        <f>C81*C85</f>
        <v>0.04704</v>
      </c>
    </row>
    <row r="87" spans="1:3" ht="12.75">
      <c r="A87" s="11">
        <v>20</v>
      </c>
      <c r="B87" s="12" t="s">
        <v>65</v>
      </c>
      <c r="C87" s="20">
        <f>C77-C86</f>
        <v>0.7529600000000001</v>
      </c>
    </row>
    <row r="88" spans="1:3" ht="12.75">
      <c r="A88" s="11">
        <v>21</v>
      </c>
      <c r="B88" s="12" t="s">
        <v>66</v>
      </c>
      <c r="C88" s="20">
        <f>SQRT(2*C87/(C66+(C69/C67^2)+(C70/C68^2)))</f>
        <v>2.0265869202811277</v>
      </c>
    </row>
    <row r="89" spans="1:3" ht="25.5">
      <c r="A89" s="11">
        <v>22</v>
      </c>
      <c r="B89" s="12" t="s">
        <v>67</v>
      </c>
      <c r="C89" s="20">
        <f>C77/C81</f>
        <v>17.006802721088434</v>
      </c>
    </row>
  </sheetData>
  <sheetProtection selectLockedCells="1" selectUnlockedCells="1"/>
  <mergeCells count="7">
    <mergeCell ref="A62:C62"/>
    <mergeCell ref="A1:C1"/>
    <mergeCell ref="A2:C2"/>
    <mergeCell ref="A4:C4"/>
    <mergeCell ref="A19:C19"/>
    <mergeCell ref="A30:C30"/>
    <mergeCell ref="A49:C49"/>
  </mergeCells>
  <printOptions/>
  <pageMargins left="0.7875" right="0.7875" top="1.0527777777777778" bottom="1.0527777777777778" header="0.7875" footer="0.7875"/>
  <pageSetup firstPageNumber="1" useFirstPageNumber="1" horizontalDpi="300" verticalDpi="300" orientation="portrait" r:id="rId2"/>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bsd</cp:lastModifiedBy>
  <dcterms:modified xsi:type="dcterms:W3CDTF">2010-11-23T16:39:20Z</dcterms:modified>
  <cp:category/>
  <cp:version/>
  <cp:contentType/>
  <cp:contentStatus/>
</cp:coreProperties>
</file>