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2995" windowHeight="1003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E78" i="1" l="1"/>
  <c r="E79" i="1" s="1"/>
  <c r="D78" i="1"/>
  <c r="E77" i="1"/>
  <c r="E81" i="1" s="1"/>
  <c r="D77" i="1"/>
  <c r="E42" i="1"/>
  <c r="D42" i="1" s="1"/>
  <c r="E36" i="1"/>
  <c r="E37" i="1" s="1"/>
  <c r="E34" i="1"/>
  <c r="E35" i="1" s="1"/>
  <c r="E33" i="1"/>
  <c r="E39" i="1" s="1"/>
  <c r="E40" i="1" s="1"/>
  <c r="E32" i="1"/>
  <c r="E67" i="1"/>
  <c r="D67" i="1" s="1"/>
  <c r="E61" i="1"/>
  <c r="E62" i="1" s="1"/>
  <c r="E59" i="1"/>
  <c r="D59" i="1" s="1"/>
  <c r="E57" i="1"/>
  <c r="E58" i="1" s="1"/>
  <c r="E22" i="1"/>
  <c r="D22" i="1" s="1"/>
  <c r="E16" i="1"/>
  <c r="D16" i="1" s="1"/>
  <c r="E14" i="1"/>
  <c r="E19" i="1" s="1"/>
  <c r="E12" i="1"/>
  <c r="E43" i="1" l="1"/>
  <c r="D43" i="1" s="1"/>
  <c r="D81" i="1"/>
  <c r="E82" i="1"/>
  <c r="D79" i="1"/>
  <c r="E80" i="1"/>
  <c r="D80" i="1" s="1"/>
  <c r="D40" i="1"/>
  <c r="E41" i="1"/>
  <c r="D41" i="1" s="1"/>
  <c r="D37" i="1"/>
  <c r="E38" i="1"/>
  <c r="E44" i="1"/>
  <c r="D44" i="1" s="1"/>
  <c r="E45" i="1"/>
  <c r="D45" i="1" s="1"/>
  <c r="D32" i="1"/>
  <c r="D57" i="1"/>
  <c r="E21" i="1"/>
  <c r="E23" i="1" s="1"/>
  <c r="D23" i="1" s="1"/>
  <c r="D34" i="1"/>
  <c r="D19" i="1"/>
  <c r="E17" i="1"/>
  <c r="D14" i="1"/>
  <c r="E64" i="1"/>
  <c r="D64" i="1" s="1"/>
  <c r="D36" i="1"/>
  <c r="D33" i="1"/>
  <c r="D58" i="1"/>
  <c r="E60" i="1"/>
  <c r="D60" i="1" s="1"/>
  <c r="E63" i="1"/>
  <c r="D63" i="1" s="1"/>
  <c r="D62" i="1"/>
  <c r="D61" i="1"/>
  <c r="E66" i="1"/>
  <c r="D12" i="1"/>
  <c r="E13" i="1"/>
  <c r="D82" i="1" l="1"/>
  <c r="E84" i="1"/>
  <c r="D84" i="1" s="1"/>
  <c r="E83" i="1"/>
  <c r="D83" i="1" s="1"/>
  <c r="D21" i="1"/>
  <c r="E24" i="1"/>
  <c r="D24" i="1" s="1"/>
  <c r="E65" i="1"/>
  <c r="D65" i="1" s="1"/>
  <c r="E18" i="1"/>
  <c r="D17" i="1"/>
  <c r="D39" i="1"/>
  <c r="D38" i="1"/>
  <c r="D35" i="1"/>
  <c r="D66" i="1"/>
  <c r="E68" i="1"/>
  <c r="E15" i="1"/>
  <c r="D15" i="1" s="1"/>
  <c r="D13" i="1"/>
  <c r="D18" i="1" l="1"/>
  <c r="E20" i="1"/>
  <c r="D20" i="1" s="1"/>
  <c r="D68" i="1"/>
  <c r="E69" i="1"/>
  <c r="D69" i="1" s="1"/>
</calcChain>
</file>

<file path=xl/sharedStrings.xml><?xml version="1.0" encoding="utf-8"?>
<sst xmlns="http://schemas.openxmlformats.org/spreadsheetml/2006/main" count="76" uniqueCount="41">
  <si>
    <t>Axle radius (m)</t>
  </si>
  <si>
    <t>Rubber Band Maximum Force (N)</t>
  </si>
  <si>
    <t>Rubber Band Minimum Force (N)</t>
  </si>
  <si>
    <t>Rubber Band Stretch Distance (m)</t>
  </si>
  <si>
    <t>Car mass (g)</t>
  </si>
  <si>
    <t>Maximum Measured Velocity (m/s)</t>
  </si>
  <si>
    <t>Wheel radius (m)</t>
  </si>
  <si>
    <r>
      <t>What is the maximum torque on the car's drive wheels and axle? (N</t>
    </r>
    <r>
      <rPr>
        <sz val="11"/>
        <color theme="1"/>
        <rFont val="Calibri"/>
        <family val="2"/>
      </rPr>
      <t>•m)</t>
    </r>
  </si>
  <si>
    <t>Based on this maximum force, and assuming that the wheels do not slip, what should be the car's maximum acceleration? (m/s^2)</t>
  </si>
  <si>
    <t>What is the average rubber band force? (N)</t>
  </si>
  <si>
    <t>How much work is done in stretching the rubber band during the winding of the car's motor? (j)</t>
  </si>
  <si>
    <t>What is the car's energy input? (j)</t>
  </si>
  <si>
    <t>How much energy is put into the car when the car is wound up? (j)</t>
  </si>
  <si>
    <t>Distance rolled when released from a 0.5m tall ramp (floor tiles)</t>
  </si>
  <si>
    <t>What is the car's maximum kinetic energy? (j)</t>
  </si>
  <si>
    <t>What is the car's efficiency? (%)</t>
  </si>
  <si>
    <t>How far did the car roll horizontally when it was allowed to roll down the ramp and onto the floor?  Each floor tile is 0.305m (m)</t>
  </si>
  <si>
    <t>How much work did friction do in the process of bringing the car to a stop? (j)</t>
  </si>
  <si>
    <t>What was the force of "rolling friction" that brought the car to a stop? (N)</t>
  </si>
  <si>
    <t>What is the maximum force with which the car pushes backward against the road? (N)</t>
  </si>
  <si>
    <t>What is the car's mass, in kg -- 1kg = 1000g (kg)</t>
  </si>
  <si>
    <t xml:space="preserve">Problem Set #2:  Consider a rubber band car with these attributes... </t>
  </si>
  <si>
    <t xml:space="preserve">Problem Set #1:  Consider a rubber band car with these attributes... </t>
  </si>
  <si>
    <t xml:space="preserve">Problem Set #3:  Consider a rubber band car with these attributes... </t>
  </si>
  <si>
    <t>What is the car's mass, in kg? (kg)</t>
  </si>
  <si>
    <t>What is the car's mass, in kg?</t>
  </si>
  <si>
    <t>Average Rubber Band Force (N)</t>
  </si>
  <si>
    <t>Efficiency (%)</t>
  </si>
  <si>
    <t>What would the car's energy input be if everything were kept the same, but the average rubber band force were doubled? (j)</t>
  </si>
  <si>
    <t>Based on that output, what is the car's expected maximum velocity? (m/s)</t>
  </si>
  <si>
    <t>Based on the car's efficiency, what is the car's likely energy output? (j)</t>
  </si>
  <si>
    <t>At the same efficiency and the input energy from the previous question, what energy output could be expected? (j)</t>
  </si>
  <si>
    <t>With the energy output from the previous question, what is the car's expected maximum velocity? (m/s)</t>
  </si>
  <si>
    <t>What would the car's energy input be if everything were kept the same, but the average rubber band force were tripled (j)</t>
  </si>
  <si>
    <t>In order to achieve a velocity of 10m/s, how much output energy would the car need? (j)</t>
  </si>
  <si>
    <t>At the efficency listed above, how much input energy would be needed? (j)</t>
  </si>
  <si>
    <t>Given the stretch distance listed above, how much rubber band force would be required in order to give the car the input energy from the previous question? (N)</t>
  </si>
  <si>
    <t>Given the average rubber band force listed above, how muchstretch distance would be required in order to give the car the input energy from question #12? (m)</t>
  </si>
  <si>
    <t>How much Potential Energy did the car have when it was held at the top of the ramp?  Use g=10m/s^2.  (j)</t>
  </si>
  <si>
    <t xml:space="preserve">Problem Set #4:  Consider a rubber band car with these attributes... </t>
  </si>
  <si>
    <t>Given the average rubber band force listed above, how muchstretch distance would be required in order to give the car the input energy from question #6? (m)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</si>
</sst>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 applyProtection="1">
      <alignment wrapText="1"/>
      <protection locked="0"/>
    </xf>
    <xf numFmtId="0" fontId="0" fillId="0" borderId="0" xfId="0" applyAlignment="1" applyProtection="1">
      <alignment wrapText="1"/>
    </xf>
    <xf numFmtId="0" fontId="3" fillId="0" borderId="0" xfId="0" applyFont="1" applyAlignment="1" applyProtection="1">
      <alignment wrapText="1"/>
    </xf>
    <xf numFmtId="0" fontId="0" fillId="0" borderId="1" xfId="0" applyBorder="1" applyAlignment="1" applyProtection="1">
      <alignment wrapText="1"/>
      <protection locked="0"/>
    </xf>
    <xf numFmtId="0" fontId="0" fillId="0" borderId="8" xfId="0" applyBorder="1" applyAlignment="1" applyProtection="1">
      <alignment wrapText="1"/>
      <protection locked="0"/>
    </xf>
    <xf numFmtId="0" fontId="0" fillId="0" borderId="0" xfId="0" applyAlignment="1" applyProtection="1">
      <alignment horizontal="center" wrapText="1"/>
      <protection locked="0"/>
    </xf>
    <xf numFmtId="0" fontId="0" fillId="0" borderId="5" xfId="0" applyBorder="1" applyAlignment="1" applyProtection="1">
      <alignment horizontal="center" wrapText="1"/>
      <protection locked="0"/>
    </xf>
    <xf numFmtId="0" fontId="1" fillId="0" borderId="5" xfId="0" applyFont="1" applyBorder="1" applyAlignment="1" applyProtection="1">
      <alignment horizontal="center" wrapText="1"/>
      <protection locked="0"/>
    </xf>
    <xf numFmtId="0" fontId="1" fillId="0" borderId="7" xfId="0" applyFont="1" applyBorder="1" applyAlignment="1" applyProtection="1">
      <alignment horizontal="center" wrapText="1"/>
      <protection locked="0"/>
    </xf>
    <xf numFmtId="0" fontId="0" fillId="2" borderId="6" xfId="0" applyFill="1" applyBorder="1" applyAlignment="1" applyProtection="1">
      <alignment horizontal="center" wrapText="1"/>
      <protection locked="0"/>
    </xf>
    <xf numFmtId="0" fontId="0" fillId="2" borderId="9" xfId="0" applyFill="1" applyBorder="1" applyAlignment="1" applyProtection="1">
      <alignment horizontal="center" wrapText="1"/>
      <protection locked="0"/>
    </xf>
    <xf numFmtId="0" fontId="0" fillId="0" borderId="11" xfId="0" applyBorder="1" applyAlignment="1" applyProtection="1">
      <alignment wrapText="1"/>
      <protection locked="0"/>
    </xf>
    <xf numFmtId="0" fontId="1" fillId="0" borderId="2" xfId="0" applyFont="1" applyBorder="1" applyAlignment="1" applyProtection="1">
      <alignment horizontal="center" wrapText="1"/>
      <protection locked="0"/>
    </xf>
    <xf numFmtId="0" fontId="0" fillId="0" borderId="3" xfId="0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center" wrapText="1"/>
      <protection locked="0"/>
    </xf>
    <xf numFmtId="0" fontId="0" fillId="0" borderId="13" xfId="0" applyBorder="1" applyAlignment="1" applyProtection="1">
      <alignment horizontal="center" wrapText="1"/>
      <protection locked="0"/>
    </xf>
    <xf numFmtId="0" fontId="0" fillId="0" borderId="14" xfId="0" applyBorder="1" applyAlignment="1" applyProtection="1">
      <alignment wrapText="1"/>
      <protection locked="0"/>
    </xf>
    <xf numFmtId="0" fontId="0" fillId="0" borderId="15" xfId="0" applyBorder="1" applyAlignment="1" applyProtection="1">
      <alignment horizontal="center" wrapText="1"/>
      <protection locked="0"/>
    </xf>
    <xf numFmtId="0" fontId="0" fillId="0" borderId="7" xfId="0" applyBorder="1" applyAlignment="1" applyProtection="1">
      <alignment horizontal="center" wrapText="1"/>
      <protection locked="0"/>
    </xf>
    <xf numFmtId="0" fontId="0" fillId="0" borderId="16" xfId="0" applyBorder="1" applyAlignment="1" applyProtection="1">
      <alignment horizontal="center" wrapText="1"/>
      <protection locked="0"/>
    </xf>
    <xf numFmtId="0" fontId="0" fillId="0" borderId="17" xfId="0" applyBorder="1" applyAlignment="1" applyProtection="1">
      <alignment wrapText="1"/>
      <protection locked="0"/>
    </xf>
    <xf numFmtId="0" fontId="1" fillId="0" borderId="19" xfId="0" applyFont="1" applyBorder="1" applyAlignment="1" applyProtection="1">
      <alignment horizontal="center" wrapText="1"/>
      <protection locked="0"/>
    </xf>
    <xf numFmtId="0" fontId="1" fillId="0" borderId="20" xfId="0" applyFont="1" applyBorder="1" applyAlignment="1" applyProtection="1">
      <alignment horizontal="center" wrapText="1"/>
      <protection locked="0"/>
    </xf>
    <xf numFmtId="0" fontId="1" fillId="0" borderId="21" xfId="0" applyFont="1" applyBorder="1" applyAlignment="1" applyProtection="1">
      <alignment horizontal="center" wrapText="1"/>
      <protection locked="0"/>
    </xf>
    <xf numFmtId="0" fontId="1" fillId="0" borderId="10" xfId="0" applyFont="1" applyBorder="1" applyAlignment="1" applyProtection="1">
      <alignment horizontal="center" wrapText="1"/>
      <protection locked="0"/>
    </xf>
    <xf numFmtId="0" fontId="0" fillId="2" borderId="12" xfId="0" applyFill="1" applyBorder="1" applyAlignment="1" applyProtection="1">
      <alignment horizontal="center" wrapText="1"/>
      <protection locked="0"/>
    </xf>
    <xf numFmtId="0" fontId="1" fillId="0" borderId="19" xfId="0" applyFont="1" applyBorder="1" applyAlignment="1" applyProtection="1">
      <alignment horizontal="left" wrapText="1"/>
      <protection locked="0"/>
    </xf>
    <xf numFmtId="0" fontId="1" fillId="0" borderId="20" xfId="0" applyFont="1" applyBorder="1" applyAlignment="1" applyProtection="1">
      <alignment horizontal="left" wrapText="1"/>
      <protection locked="0"/>
    </xf>
    <xf numFmtId="0" fontId="1" fillId="0" borderId="21" xfId="0" applyFont="1" applyBorder="1" applyAlignment="1" applyProtection="1">
      <alignment horizontal="left" wrapText="1"/>
      <protection locked="0"/>
    </xf>
    <xf numFmtId="0" fontId="0" fillId="0" borderId="18" xfId="0" applyBorder="1" applyAlignment="1" applyProtection="1">
      <alignment horizontal="center" wrapText="1"/>
    </xf>
    <xf numFmtId="0" fontId="0" fillId="0" borderId="6" xfId="0" applyBorder="1" applyAlignment="1" applyProtection="1">
      <alignment horizontal="center" wrapText="1"/>
    </xf>
    <xf numFmtId="0" fontId="0" fillId="0" borderId="9" xfId="0" applyBorder="1" applyAlignment="1" applyProtection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4"/>
  <sheetViews>
    <sheetView tabSelected="1" topLeftCell="A19" zoomScale="70" zoomScaleNormal="70" workbookViewId="0">
      <selection activeCell="A26" sqref="A26:C45"/>
    </sheetView>
  </sheetViews>
  <sheetFormatPr defaultRowHeight="15" x14ac:dyDescent="0.25"/>
  <cols>
    <col min="1" max="1" width="5.85546875" style="6" customWidth="1"/>
    <col min="2" max="2" width="79.5703125" style="1" customWidth="1"/>
    <col min="3" max="3" width="11.28515625" style="6" customWidth="1"/>
    <col min="4" max="4" width="16" style="1" customWidth="1"/>
    <col min="5" max="5" width="0.140625" style="2" customWidth="1"/>
    <col min="6" max="16384" width="9.140625" style="1"/>
  </cols>
  <sheetData>
    <row r="1" spans="1:8" ht="15.75" thickBot="1" x14ac:dyDescent="0.3"/>
    <row r="2" spans="1:8" ht="15.75" thickBot="1" x14ac:dyDescent="0.3">
      <c r="A2" s="22" t="s">
        <v>22</v>
      </c>
      <c r="B2" s="23"/>
      <c r="C2" s="24"/>
    </row>
    <row r="3" spans="1:8" x14ac:dyDescent="0.25">
      <c r="A3" s="20"/>
      <c r="B3" s="21" t="s">
        <v>0</v>
      </c>
      <c r="C3" s="30">
        <v>1.9E-3</v>
      </c>
    </row>
    <row r="4" spans="1:8" x14ac:dyDescent="0.25">
      <c r="A4" s="7"/>
      <c r="B4" s="4" t="s">
        <v>6</v>
      </c>
      <c r="C4" s="31">
        <v>0.05</v>
      </c>
    </row>
    <row r="5" spans="1:8" x14ac:dyDescent="0.25">
      <c r="A5" s="7"/>
      <c r="B5" s="4" t="s">
        <v>1</v>
      </c>
      <c r="C5" s="31">
        <v>40</v>
      </c>
    </row>
    <row r="6" spans="1:8" x14ac:dyDescent="0.25">
      <c r="A6" s="7"/>
      <c r="B6" s="4" t="s">
        <v>2</v>
      </c>
      <c r="C6" s="31">
        <v>4</v>
      </c>
    </row>
    <row r="7" spans="1:8" x14ac:dyDescent="0.25">
      <c r="A7" s="7"/>
      <c r="B7" s="4" t="s">
        <v>3</v>
      </c>
      <c r="C7" s="31">
        <v>0.12</v>
      </c>
    </row>
    <row r="8" spans="1:8" x14ac:dyDescent="0.25">
      <c r="A8" s="7"/>
      <c r="B8" s="4" t="s">
        <v>4</v>
      </c>
      <c r="C8" s="31">
        <v>110</v>
      </c>
    </row>
    <row r="9" spans="1:8" x14ac:dyDescent="0.25">
      <c r="A9" s="7"/>
      <c r="B9" s="4" t="s">
        <v>5</v>
      </c>
      <c r="C9" s="31">
        <v>3.4</v>
      </c>
    </row>
    <row r="10" spans="1:8" ht="15.75" thickBot="1" x14ac:dyDescent="0.3">
      <c r="A10" s="19"/>
      <c r="B10" s="5" t="s">
        <v>13</v>
      </c>
      <c r="C10" s="32">
        <v>36</v>
      </c>
    </row>
    <row r="11" spans="1:8" ht="15.75" thickBot="1" x14ac:dyDescent="0.3">
      <c r="A11" s="16"/>
      <c r="B11" s="17"/>
      <c r="C11" s="18"/>
    </row>
    <row r="12" spans="1:8" x14ac:dyDescent="0.25">
      <c r="A12" s="13">
        <v>1</v>
      </c>
      <c r="B12" s="14" t="s">
        <v>7</v>
      </c>
      <c r="C12" s="15"/>
      <c r="D12" s="2" t="str">
        <f>IF(ABS(C12-E12)&lt;0.1*E12,"probably correct","incorrect")</f>
        <v>incorrect</v>
      </c>
      <c r="E12" s="3">
        <f>C5*C3</f>
        <v>7.5999999999999998E-2</v>
      </c>
    </row>
    <row r="13" spans="1:8" x14ac:dyDescent="0.25">
      <c r="A13" s="8">
        <v>2</v>
      </c>
      <c r="B13" s="4" t="s">
        <v>19</v>
      </c>
      <c r="C13" s="10"/>
      <c r="D13" s="2" t="str">
        <f t="shared" ref="D13:D24" si="0">IF(ABS(C13-E13)&lt;0.1*E13,"probably correct","incorrect")</f>
        <v>incorrect</v>
      </c>
      <c r="E13" s="3">
        <f>E12/C4</f>
        <v>1.5199999999999998</v>
      </c>
    </row>
    <row r="14" spans="1:8" x14ac:dyDescent="0.25">
      <c r="A14" s="8">
        <v>3</v>
      </c>
      <c r="B14" s="4" t="s">
        <v>20</v>
      </c>
      <c r="C14" s="10"/>
      <c r="D14" s="2" t="str">
        <f t="shared" si="0"/>
        <v>incorrect</v>
      </c>
      <c r="E14" s="3">
        <f>C8/1000</f>
        <v>0.11</v>
      </c>
    </row>
    <row r="15" spans="1:8" ht="30" x14ac:dyDescent="0.25">
      <c r="A15" s="8">
        <v>4</v>
      </c>
      <c r="B15" s="4" t="s">
        <v>8</v>
      </c>
      <c r="C15" s="10"/>
      <c r="D15" s="2" t="str">
        <f t="shared" si="0"/>
        <v>incorrect</v>
      </c>
      <c r="E15" s="3">
        <f>E13/E14</f>
        <v>13.818181818181817</v>
      </c>
      <c r="H15" s="2"/>
    </row>
    <row r="16" spans="1:8" x14ac:dyDescent="0.25">
      <c r="A16" s="8">
        <v>5</v>
      </c>
      <c r="B16" s="4" t="s">
        <v>9</v>
      </c>
      <c r="C16" s="10"/>
      <c r="D16" s="2" t="str">
        <f t="shared" si="0"/>
        <v>incorrect</v>
      </c>
      <c r="E16" s="3">
        <f>AVERAGE(C5:C6)</f>
        <v>22</v>
      </c>
    </row>
    <row r="17" spans="1:5" ht="30" x14ac:dyDescent="0.25">
      <c r="A17" s="8">
        <v>6</v>
      </c>
      <c r="B17" s="4" t="s">
        <v>10</v>
      </c>
      <c r="C17" s="10"/>
      <c r="D17" s="2" t="str">
        <f t="shared" si="0"/>
        <v>incorrect</v>
      </c>
      <c r="E17" s="3">
        <f>E16*C7</f>
        <v>2.6399999999999997</v>
      </c>
    </row>
    <row r="18" spans="1:5" x14ac:dyDescent="0.25">
      <c r="A18" s="8">
        <v>7</v>
      </c>
      <c r="B18" s="4" t="s">
        <v>12</v>
      </c>
      <c r="C18" s="10"/>
      <c r="D18" s="2" t="str">
        <f t="shared" si="0"/>
        <v>incorrect</v>
      </c>
      <c r="E18" s="3">
        <f>E17</f>
        <v>2.6399999999999997</v>
      </c>
    </row>
    <row r="19" spans="1:5" x14ac:dyDescent="0.25">
      <c r="A19" s="8">
        <v>8</v>
      </c>
      <c r="B19" s="4" t="s">
        <v>14</v>
      </c>
      <c r="C19" s="10"/>
      <c r="D19" s="2" t="str">
        <f t="shared" si="0"/>
        <v>incorrect</v>
      </c>
      <c r="E19" s="3">
        <f>0.5*E14*C9^2</f>
        <v>0.63579999999999992</v>
      </c>
    </row>
    <row r="20" spans="1:5" x14ac:dyDescent="0.25">
      <c r="A20" s="8">
        <v>9</v>
      </c>
      <c r="B20" s="4" t="s">
        <v>15</v>
      </c>
      <c r="C20" s="10"/>
      <c r="D20" s="2" t="str">
        <f t="shared" si="0"/>
        <v>incorrect</v>
      </c>
      <c r="E20" s="3">
        <f>100*E19/E18</f>
        <v>24.083333333333332</v>
      </c>
    </row>
    <row r="21" spans="1:5" ht="30" x14ac:dyDescent="0.25">
      <c r="A21" s="8">
        <v>10</v>
      </c>
      <c r="B21" s="4" t="s">
        <v>38</v>
      </c>
      <c r="C21" s="10"/>
      <c r="D21" s="2" t="str">
        <f t="shared" si="0"/>
        <v>incorrect</v>
      </c>
      <c r="E21" s="3">
        <f>E14*9.8*0.5</f>
        <v>0.53900000000000003</v>
      </c>
    </row>
    <row r="22" spans="1:5" ht="30" x14ac:dyDescent="0.25">
      <c r="A22" s="8">
        <v>11</v>
      </c>
      <c r="B22" s="4" t="s">
        <v>16</v>
      </c>
      <c r="C22" s="10"/>
      <c r="D22" s="2" t="str">
        <f t="shared" si="0"/>
        <v>incorrect</v>
      </c>
      <c r="E22" s="3">
        <f>C10*0.305</f>
        <v>10.98</v>
      </c>
    </row>
    <row r="23" spans="1:5" x14ac:dyDescent="0.25">
      <c r="A23" s="8">
        <v>12</v>
      </c>
      <c r="B23" s="4" t="s">
        <v>17</v>
      </c>
      <c r="C23" s="10"/>
      <c r="D23" s="2" t="str">
        <f t="shared" si="0"/>
        <v>incorrect</v>
      </c>
      <c r="E23" s="3">
        <f>E21</f>
        <v>0.53900000000000003</v>
      </c>
    </row>
    <row r="24" spans="1:5" ht="15.75" thickBot="1" x14ac:dyDescent="0.3">
      <c r="A24" s="9">
        <v>13</v>
      </c>
      <c r="B24" s="5" t="s">
        <v>18</v>
      </c>
      <c r="C24" s="11"/>
      <c r="D24" s="2" t="str">
        <f t="shared" si="0"/>
        <v>incorrect</v>
      </c>
      <c r="E24" s="3">
        <f>E23/E22</f>
        <v>4.9089253187613847E-2</v>
      </c>
    </row>
    <row r="25" spans="1:5" ht="15.75" thickBot="1" x14ac:dyDescent="0.3"/>
    <row r="26" spans="1:5" ht="15.75" thickBot="1" x14ac:dyDescent="0.3">
      <c r="A26" s="27" t="s">
        <v>21</v>
      </c>
      <c r="B26" s="28"/>
      <c r="C26" s="29"/>
    </row>
    <row r="27" spans="1:5" x14ac:dyDescent="0.25">
      <c r="A27" s="7"/>
      <c r="B27" s="4" t="s">
        <v>26</v>
      </c>
      <c r="C27" s="31">
        <v>15</v>
      </c>
    </row>
    <row r="28" spans="1:5" x14ac:dyDescent="0.25">
      <c r="A28" s="7"/>
      <c r="B28" s="4" t="s">
        <v>3</v>
      </c>
      <c r="C28" s="31">
        <v>0.4</v>
      </c>
    </row>
    <row r="29" spans="1:5" x14ac:dyDescent="0.25">
      <c r="A29" s="7"/>
      <c r="B29" s="4" t="s">
        <v>4</v>
      </c>
      <c r="C29" s="31">
        <v>160</v>
      </c>
    </row>
    <row r="30" spans="1:5" x14ac:dyDescent="0.25">
      <c r="A30" s="7"/>
      <c r="B30" s="4" t="s">
        <v>27</v>
      </c>
      <c r="C30" s="31">
        <v>25</v>
      </c>
    </row>
    <row r="31" spans="1:5" x14ac:dyDescent="0.25">
      <c r="A31" s="16"/>
      <c r="B31" s="17"/>
      <c r="C31" s="18"/>
    </row>
    <row r="32" spans="1:5" x14ac:dyDescent="0.25">
      <c r="A32" s="8">
        <v>1</v>
      </c>
      <c r="B32" s="4" t="s">
        <v>24</v>
      </c>
      <c r="C32" s="10"/>
      <c r="D32" s="2" t="str">
        <f>IF(ABS(C32-E32)&lt;0.1*E32,"probably correct","incorrect")</f>
        <v>incorrect</v>
      </c>
      <c r="E32" s="3">
        <f>C29/1000</f>
        <v>0.16</v>
      </c>
    </row>
    <row r="33" spans="1:5" x14ac:dyDescent="0.25">
      <c r="A33" s="8">
        <v>2</v>
      </c>
      <c r="B33" s="4" t="s">
        <v>11</v>
      </c>
      <c r="C33" s="10"/>
      <c r="D33" s="2" t="str">
        <f>IF(ABS(C33-E33)&lt;0.1*E33,"probably correct","incorrect")</f>
        <v>incorrect</v>
      </c>
      <c r="E33" s="3">
        <f>C28*C27</f>
        <v>6</v>
      </c>
    </row>
    <row r="34" spans="1:5" x14ac:dyDescent="0.25">
      <c r="A34" s="8">
        <v>3</v>
      </c>
      <c r="B34" s="4" t="s">
        <v>30</v>
      </c>
      <c r="C34" s="10"/>
      <c r="D34" s="2" t="str">
        <f>IF(ABS(C34-E34)&lt;0.1*E34,"probably correct","incorrect")</f>
        <v>incorrect</v>
      </c>
      <c r="E34" s="3">
        <f>C30*E33/100</f>
        <v>1.5</v>
      </c>
    </row>
    <row r="35" spans="1:5" x14ac:dyDescent="0.25">
      <c r="A35" s="8">
        <v>4</v>
      </c>
      <c r="B35" s="4" t="s">
        <v>29</v>
      </c>
      <c r="C35" s="10"/>
      <c r="D35" s="2" t="str">
        <f>IF(ABS(C35-E35)&lt;0.1*E35,"probably correct","incorrect")</f>
        <v>incorrect</v>
      </c>
      <c r="E35" s="3">
        <f>SQRT(E34*2/E32)</f>
        <v>4.3301270189221936</v>
      </c>
    </row>
    <row r="36" spans="1:5" ht="30" x14ac:dyDescent="0.25">
      <c r="A36" s="8">
        <v>5</v>
      </c>
      <c r="B36" s="4" t="s">
        <v>28</v>
      </c>
      <c r="C36" s="10"/>
      <c r="D36" s="2" t="str">
        <f>IF(ABS(C36-E36)&lt;0.1*E36,"probably correct","incorrect")</f>
        <v>incorrect</v>
      </c>
      <c r="E36" s="3">
        <f>E33*2</f>
        <v>12</v>
      </c>
    </row>
    <row r="37" spans="1:5" ht="30" x14ac:dyDescent="0.25">
      <c r="A37" s="8">
        <v>6</v>
      </c>
      <c r="B37" s="4" t="s">
        <v>31</v>
      </c>
      <c r="C37" s="10"/>
      <c r="D37" s="2" t="str">
        <f>IF(ABS(C37-E37)&lt;0.1*E37,"probably correct","incorrect")</f>
        <v>incorrect</v>
      </c>
      <c r="E37" s="3">
        <f>E36*C30/100</f>
        <v>3</v>
      </c>
    </row>
    <row r="38" spans="1:5" ht="30" x14ac:dyDescent="0.25">
      <c r="A38" s="8">
        <v>7</v>
      </c>
      <c r="B38" s="4" t="s">
        <v>32</v>
      </c>
      <c r="C38" s="10"/>
      <c r="D38" s="2" t="str">
        <f>IF(ABS(C38-E38)&lt;0.1*E38,"probably correct","incorrect")</f>
        <v>incorrect</v>
      </c>
      <c r="E38" s="3">
        <f>SQRT(2*E37/E32)</f>
        <v>6.1237243569579451</v>
      </c>
    </row>
    <row r="39" spans="1:5" ht="30.75" thickBot="1" x14ac:dyDescent="0.3">
      <c r="A39" s="8">
        <v>8</v>
      </c>
      <c r="B39" s="4" t="s">
        <v>33</v>
      </c>
      <c r="C39" s="11"/>
      <c r="D39" s="2" t="str">
        <f>IF(ABS(C39-E39)&lt;0.1*E39,"probably correct","incorrect")</f>
        <v>incorrect</v>
      </c>
      <c r="E39" s="3">
        <f>E33*3</f>
        <v>18</v>
      </c>
    </row>
    <row r="40" spans="1:5" ht="30" x14ac:dyDescent="0.25">
      <c r="A40" s="8">
        <v>9</v>
      </c>
      <c r="B40" s="4" t="s">
        <v>31</v>
      </c>
      <c r="C40" s="10"/>
      <c r="D40" s="2" t="str">
        <f>IF(ABS(C40-E40)&lt;0.1*E40,"probably correct","incorrect")</f>
        <v>incorrect</v>
      </c>
      <c r="E40" s="2">
        <f>E39*C30/100</f>
        <v>4.5</v>
      </c>
    </row>
    <row r="41" spans="1:5" ht="30" x14ac:dyDescent="0.25">
      <c r="A41" s="25">
        <v>10</v>
      </c>
      <c r="B41" s="12" t="s">
        <v>32</v>
      </c>
      <c r="C41" s="26"/>
      <c r="D41" s="2" t="str">
        <f>IF(ABS(C41-E41)&lt;0.1*E41,"probably correct","incorrect")</f>
        <v>incorrect</v>
      </c>
      <c r="E41" s="3">
        <f>SQRT(2*E40/E32)</f>
        <v>7.5</v>
      </c>
    </row>
    <row r="42" spans="1:5" ht="30" x14ac:dyDescent="0.25">
      <c r="A42" s="8">
        <v>11</v>
      </c>
      <c r="B42" s="4" t="s">
        <v>34</v>
      </c>
      <c r="C42" s="10"/>
      <c r="D42" s="2" t="str">
        <f>IF(ABS(C42-E42)&lt;0.1*E42,"probably correct","incorrect")</f>
        <v>incorrect</v>
      </c>
      <c r="E42" s="2">
        <f>0.5*E32*10^2</f>
        <v>8</v>
      </c>
    </row>
    <row r="43" spans="1:5" x14ac:dyDescent="0.25">
      <c r="A43" s="8">
        <v>12</v>
      </c>
      <c r="B43" s="4" t="s">
        <v>35</v>
      </c>
      <c r="C43" s="26"/>
      <c r="D43" s="2" t="str">
        <f t="shared" ref="D43:D45" si="1">IF(ABS(C43-E43)&lt;0.1*E43,"probably correct","incorrect")</f>
        <v>incorrect</v>
      </c>
      <c r="E43" s="2">
        <f>E42/C30*100</f>
        <v>32</v>
      </c>
    </row>
    <row r="44" spans="1:5" ht="30" x14ac:dyDescent="0.25">
      <c r="A44" s="8">
        <v>13</v>
      </c>
      <c r="B44" s="4" t="s">
        <v>36</v>
      </c>
      <c r="C44" s="10"/>
      <c r="D44" s="2" t="str">
        <f t="shared" si="1"/>
        <v>incorrect</v>
      </c>
      <c r="E44" s="2">
        <f>E43/C28</f>
        <v>80</v>
      </c>
    </row>
    <row r="45" spans="1:5" ht="30.75" thickBot="1" x14ac:dyDescent="0.3">
      <c r="A45" s="9">
        <v>14</v>
      </c>
      <c r="B45" s="5" t="s">
        <v>37</v>
      </c>
      <c r="C45" s="11"/>
      <c r="D45" s="2" t="str">
        <f t="shared" si="1"/>
        <v>incorrect</v>
      </c>
      <c r="E45" s="2">
        <f>E43/C27</f>
        <v>2.1333333333333333</v>
      </c>
    </row>
    <row r="46" spans="1:5" ht="15.75" thickBot="1" x14ac:dyDescent="0.3"/>
    <row r="47" spans="1:5" ht="15.75" thickBot="1" x14ac:dyDescent="0.3">
      <c r="A47" s="22" t="s">
        <v>23</v>
      </c>
      <c r="B47" s="23"/>
      <c r="C47" s="24"/>
    </row>
    <row r="48" spans="1:5" x14ac:dyDescent="0.25">
      <c r="A48" s="20"/>
      <c r="B48" s="21" t="s">
        <v>0</v>
      </c>
      <c r="C48" s="30">
        <v>3.0000000000000001E-3</v>
      </c>
    </row>
    <row r="49" spans="1:5" x14ac:dyDescent="0.25">
      <c r="A49" s="7"/>
      <c r="B49" s="4" t="s">
        <v>6</v>
      </c>
      <c r="C49" s="31">
        <v>0.09</v>
      </c>
    </row>
    <row r="50" spans="1:5" x14ac:dyDescent="0.25">
      <c r="A50" s="7"/>
      <c r="B50" s="4" t="s">
        <v>1</v>
      </c>
      <c r="C50" s="31">
        <v>35</v>
      </c>
    </row>
    <row r="51" spans="1:5" x14ac:dyDescent="0.25">
      <c r="A51" s="7"/>
      <c r="B51" s="4" t="s">
        <v>2</v>
      </c>
      <c r="C51" s="31">
        <v>2</v>
      </c>
    </row>
    <row r="52" spans="1:5" x14ac:dyDescent="0.25">
      <c r="A52" s="7"/>
      <c r="B52" s="4" t="s">
        <v>3</v>
      </c>
      <c r="C52" s="31">
        <v>0.46</v>
      </c>
    </row>
    <row r="53" spans="1:5" x14ac:dyDescent="0.25">
      <c r="A53" s="7"/>
      <c r="B53" s="4" t="s">
        <v>4</v>
      </c>
      <c r="C53" s="31">
        <v>140</v>
      </c>
    </row>
    <row r="54" spans="1:5" x14ac:dyDescent="0.25">
      <c r="A54" s="7"/>
      <c r="B54" s="4" t="s">
        <v>5</v>
      </c>
      <c r="C54" s="31">
        <v>6.4</v>
      </c>
    </row>
    <row r="55" spans="1:5" ht="15.75" thickBot="1" x14ac:dyDescent="0.3">
      <c r="A55" s="19"/>
      <c r="B55" s="5" t="s">
        <v>13</v>
      </c>
      <c r="C55" s="32">
        <v>25</v>
      </c>
    </row>
    <row r="56" spans="1:5" ht="15.75" thickBot="1" x14ac:dyDescent="0.3">
      <c r="A56" s="16"/>
      <c r="B56" s="17"/>
      <c r="C56" s="18"/>
    </row>
    <row r="57" spans="1:5" x14ac:dyDescent="0.25">
      <c r="A57" s="13">
        <v>1</v>
      </c>
      <c r="B57" s="14" t="s">
        <v>7</v>
      </c>
      <c r="C57" s="15"/>
      <c r="D57" s="2" t="str">
        <f>IF(ABS(C57-E57)&lt;0.1*E57,"probably correct","incorrect")</f>
        <v>incorrect</v>
      </c>
      <c r="E57" s="3">
        <f>C50*C48</f>
        <v>0.105</v>
      </c>
    </row>
    <row r="58" spans="1:5" x14ac:dyDescent="0.25">
      <c r="A58" s="8">
        <v>2</v>
      </c>
      <c r="B58" s="4" t="s">
        <v>19</v>
      </c>
      <c r="C58" s="10"/>
      <c r="D58" s="2" t="str">
        <f t="shared" ref="D58:D69" si="2">IF(ABS(C58-E58)&lt;0.1*E58,"probably correct","incorrect")</f>
        <v>incorrect</v>
      </c>
      <c r="E58" s="3">
        <f>E57/C49</f>
        <v>1.1666666666666667</v>
      </c>
    </row>
    <row r="59" spans="1:5" x14ac:dyDescent="0.25">
      <c r="A59" s="8">
        <v>3</v>
      </c>
      <c r="B59" s="4" t="s">
        <v>25</v>
      </c>
      <c r="C59" s="10"/>
      <c r="D59" s="2" t="str">
        <f t="shared" si="2"/>
        <v>incorrect</v>
      </c>
      <c r="E59" s="3">
        <f>C53/1000</f>
        <v>0.14000000000000001</v>
      </c>
    </row>
    <row r="60" spans="1:5" ht="30" x14ac:dyDescent="0.25">
      <c r="A60" s="8">
        <v>4</v>
      </c>
      <c r="B60" s="4" t="s">
        <v>8</v>
      </c>
      <c r="C60" s="10"/>
      <c r="D60" s="2" t="str">
        <f t="shared" si="2"/>
        <v>incorrect</v>
      </c>
      <c r="E60" s="3">
        <f>E58/E59</f>
        <v>8.3333333333333339</v>
      </c>
    </row>
    <row r="61" spans="1:5" x14ac:dyDescent="0.25">
      <c r="A61" s="8">
        <v>5</v>
      </c>
      <c r="B61" s="4" t="s">
        <v>9</v>
      </c>
      <c r="C61" s="10"/>
      <c r="D61" s="2" t="str">
        <f t="shared" si="2"/>
        <v>incorrect</v>
      </c>
      <c r="E61" s="3">
        <f>AVERAGE(C50:C51)</f>
        <v>18.5</v>
      </c>
    </row>
    <row r="62" spans="1:5" ht="30" x14ac:dyDescent="0.25">
      <c r="A62" s="8">
        <v>6</v>
      </c>
      <c r="B62" s="4" t="s">
        <v>10</v>
      </c>
      <c r="C62" s="10"/>
      <c r="D62" s="2" t="str">
        <f t="shared" si="2"/>
        <v>incorrect</v>
      </c>
      <c r="E62" s="3">
        <f>E61*C52</f>
        <v>8.51</v>
      </c>
    </row>
    <row r="63" spans="1:5" x14ac:dyDescent="0.25">
      <c r="A63" s="8">
        <v>7</v>
      </c>
      <c r="B63" s="4" t="s">
        <v>12</v>
      </c>
      <c r="C63" s="10"/>
      <c r="D63" s="2" t="str">
        <f t="shared" si="2"/>
        <v>incorrect</v>
      </c>
      <c r="E63" s="3">
        <f>E62</f>
        <v>8.51</v>
      </c>
    </row>
    <row r="64" spans="1:5" x14ac:dyDescent="0.25">
      <c r="A64" s="8">
        <v>8</v>
      </c>
      <c r="B64" s="4" t="s">
        <v>14</v>
      </c>
      <c r="C64" s="10"/>
      <c r="D64" s="2" t="str">
        <f t="shared" si="2"/>
        <v>incorrect</v>
      </c>
      <c r="E64" s="3">
        <f>0.5*E59*C54^2</f>
        <v>2.8672000000000009</v>
      </c>
    </row>
    <row r="65" spans="1:5" x14ac:dyDescent="0.25">
      <c r="A65" s="8">
        <v>9</v>
      </c>
      <c r="B65" s="4" t="s">
        <v>15</v>
      </c>
      <c r="C65" s="10"/>
      <c r="D65" s="2" t="str">
        <f t="shared" si="2"/>
        <v>incorrect</v>
      </c>
      <c r="E65" s="3">
        <f>100*E64/E63</f>
        <v>33.692126909518223</v>
      </c>
    </row>
    <row r="66" spans="1:5" ht="30" x14ac:dyDescent="0.25">
      <c r="A66" s="8">
        <v>10</v>
      </c>
      <c r="B66" s="4" t="s">
        <v>38</v>
      </c>
      <c r="C66" s="10"/>
      <c r="D66" s="2" t="str">
        <f t="shared" si="2"/>
        <v>incorrect</v>
      </c>
      <c r="E66" s="3">
        <f>E59*9.8*0.5</f>
        <v>0.68600000000000017</v>
      </c>
    </row>
    <row r="67" spans="1:5" ht="30" x14ac:dyDescent="0.25">
      <c r="A67" s="8">
        <v>11</v>
      </c>
      <c r="B67" s="4" t="s">
        <v>16</v>
      </c>
      <c r="C67" s="10"/>
      <c r="D67" s="2" t="str">
        <f t="shared" si="2"/>
        <v>incorrect</v>
      </c>
      <c r="E67" s="3">
        <f>C55*0.305</f>
        <v>7.625</v>
      </c>
    </row>
    <row r="68" spans="1:5" x14ac:dyDescent="0.25">
      <c r="A68" s="8">
        <v>12</v>
      </c>
      <c r="B68" s="4" t="s">
        <v>17</v>
      </c>
      <c r="C68" s="10"/>
      <c r="D68" s="2" t="str">
        <f t="shared" si="2"/>
        <v>incorrect</v>
      </c>
      <c r="E68" s="3">
        <f>E66</f>
        <v>0.68600000000000017</v>
      </c>
    </row>
    <row r="69" spans="1:5" ht="15.75" thickBot="1" x14ac:dyDescent="0.3">
      <c r="A69" s="9">
        <v>13</v>
      </c>
      <c r="B69" s="5" t="s">
        <v>18</v>
      </c>
      <c r="C69" s="11"/>
      <c r="D69" s="2" t="str">
        <f t="shared" si="2"/>
        <v>incorrect</v>
      </c>
      <c r="E69" s="3">
        <f>E68/E67</f>
        <v>8.9967213114754113E-2</v>
      </c>
    </row>
    <row r="70" spans="1:5" ht="15.75" thickBot="1" x14ac:dyDescent="0.3"/>
    <row r="71" spans="1:5" ht="15.75" thickBot="1" x14ac:dyDescent="0.3">
      <c r="A71" s="27" t="s">
        <v>39</v>
      </c>
      <c r="B71" s="28"/>
      <c r="C71" s="29"/>
    </row>
    <row r="72" spans="1:5" x14ac:dyDescent="0.25">
      <c r="A72" s="7"/>
      <c r="B72" s="4" t="s">
        <v>26</v>
      </c>
      <c r="C72" s="31">
        <v>10</v>
      </c>
    </row>
    <row r="73" spans="1:5" x14ac:dyDescent="0.25">
      <c r="A73" s="7"/>
      <c r="B73" s="4" t="s">
        <v>3</v>
      </c>
      <c r="C73" s="31">
        <v>0.25</v>
      </c>
    </row>
    <row r="74" spans="1:5" x14ac:dyDescent="0.25">
      <c r="A74" s="7"/>
      <c r="B74" s="4" t="s">
        <v>4</v>
      </c>
      <c r="C74" s="31">
        <v>98</v>
      </c>
    </row>
    <row r="75" spans="1:5" x14ac:dyDescent="0.25">
      <c r="A75" s="7"/>
      <c r="B75" s="4" t="s">
        <v>27</v>
      </c>
      <c r="C75" s="31">
        <v>20</v>
      </c>
    </row>
    <row r="76" spans="1:5" x14ac:dyDescent="0.25">
      <c r="A76" s="16"/>
      <c r="B76" s="17"/>
      <c r="C76" s="18"/>
    </row>
    <row r="77" spans="1:5" x14ac:dyDescent="0.25">
      <c r="A77" s="8">
        <v>1</v>
      </c>
      <c r="B77" s="4" t="s">
        <v>24</v>
      </c>
      <c r="C77" s="10"/>
      <c r="D77" s="2" t="str">
        <f>IF(ABS(C77-E77)&lt;0.1*E77,"probably correct","incorrect")</f>
        <v>incorrect</v>
      </c>
      <c r="E77" s="3">
        <f>C74/1000</f>
        <v>9.8000000000000004E-2</v>
      </c>
    </row>
    <row r="78" spans="1:5" x14ac:dyDescent="0.25">
      <c r="A78" s="8">
        <v>2</v>
      </c>
      <c r="B78" s="4" t="s">
        <v>11</v>
      </c>
      <c r="C78" s="10"/>
      <c r="D78" s="2" t="str">
        <f>IF(ABS(C78-E78)&lt;0.1*E78,"probably correct","incorrect")</f>
        <v>incorrect</v>
      </c>
      <c r="E78" s="3">
        <f>C73*C72</f>
        <v>2.5</v>
      </c>
    </row>
    <row r="79" spans="1:5" x14ac:dyDescent="0.25">
      <c r="A79" s="8">
        <v>3</v>
      </c>
      <c r="B79" s="4" t="s">
        <v>30</v>
      </c>
      <c r="C79" s="10"/>
      <c r="D79" s="2" t="str">
        <f>IF(ABS(C79-E79)&lt;0.1*E79,"probably correct","incorrect")</f>
        <v>incorrect</v>
      </c>
      <c r="E79" s="3">
        <f>C75*E78/100</f>
        <v>0.5</v>
      </c>
    </row>
    <row r="80" spans="1:5" x14ac:dyDescent="0.25">
      <c r="A80" s="8">
        <v>4</v>
      </c>
      <c r="B80" s="4" t="s">
        <v>29</v>
      </c>
      <c r="C80" s="10"/>
      <c r="D80" s="2" t="str">
        <f>IF(ABS(C80-E80)&lt;0.1*E80,"probably correct","incorrect")</f>
        <v>incorrect</v>
      </c>
      <c r="E80" s="3">
        <f>SQRT(E79*2/E77)</f>
        <v>3.1943828249996997</v>
      </c>
    </row>
    <row r="81" spans="1:5" ht="30" x14ac:dyDescent="0.25">
      <c r="A81" s="8">
        <v>5</v>
      </c>
      <c r="B81" s="4" t="s">
        <v>34</v>
      </c>
      <c r="C81" s="10"/>
      <c r="D81" s="2" t="str">
        <f>IF(ABS(C81-E81)&lt;0.1*E81,"probably correct","incorrect")</f>
        <v>incorrect</v>
      </c>
      <c r="E81" s="2">
        <f>0.5*E77*10^2</f>
        <v>4.9000000000000004</v>
      </c>
    </row>
    <row r="82" spans="1:5" x14ac:dyDescent="0.25">
      <c r="A82" s="8">
        <v>6</v>
      </c>
      <c r="B82" s="4" t="s">
        <v>35</v>
      </c>
      <c r="C82" s="26"/>
      <c r="D82" s="2" t="str">
        <f t="shared" ref="D82:D84" si="3">IF(ABS(C82-E82)&lt;0.1*E82,"probably correct","incorrect")</f>
        <v>incorrect</v>
      </c>
      <c r="E82" s="2">
        <f>E81/C75*100</f>
        <v>24.500000000000004</v>
      </c>
    </row>
    <row r="83" spans="1:5" ht="30" x14ac:dyDescent="0.25">
      <c r="A83" s="8">
        <v>7</v>
      </c>
      <c r="B83" s="4" t="s">
        <v>36</v>
      </c>
      <c r="C83" s="10"/>
      <c r="D83" s="2" t="str">
        <f t="shared" si="3"/>
        <v>incorrect</v>
      </c>
      <c r="E83" s="2">
        <f>E82/C73</f>
        <v>98.000000000000014</v>
      </c>
    </row>
    <row r="84" spans="1:5" ht="30.75" thickBot="1" x14ac:dyDescent="0.3">
      <c r="A84" s="8">
        <v>8</v>
      </c>
      <c r="B84" s="5" t="s">
        <v>40</v>
      </c>
      <c r="C84" s="11"/>
      <c r="D84" s="2" t="str">
        <f t="shared" si="3"/>
        <v>incorrect</v>
      </c>
      <c r="E84" s="2">
        <f>E82/C72</f>
        <v>2.4500000000000002</v>
      </c>
    </row>
  </sheetData>
  <sheetProtection password="8E55" sheet="1" objects="1" scenarios="1"/>
  <mergeCells count="4">
    <mergeCell ref="A2:C2"/>
    <mergeCell ref="A47:C47"/>
    <mergeCell ref="A26:C26"/>
    <mergeCell ref="A71:C7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dcterms:created xsi:type="dcterms:W3CDTF">2013-12-05T03:43:23Z</dcterms:created>
  <dcterms:modified xsi:type="dcterms:W3CDTF">2013-12-05T05:37:59Z</dcterms:modified>
</cp:coreProperties>
</file>